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124"/>
  <workbookPr/>
  <mc:AlternateContent xmlns:mc="http://schemas.openxmlformats.org/markup-compatibility/2006">
    <mc:Choice Requires="x15">
      <x15ac:absPath xmlns:x15ac="http://schemas.microsoft.com/office/spreadsheetml/2010/11/ac" url="/Users/ARLETT/Downloads/"/>
    </mc:Choice>
  </mc:AlternateContent>
  <bookViews>
    <workbookView xWindow="0" yWindow="460" windowWidth="24240" windowHeight="13140"/>
  </bookViews>
  <sheets>
    <sheet name="Febrero 2022" sheetId="1" r:id="rId1"/>
  </sheets>
  <calcPr calcId="181029" iterate="1" calcOnSave="0"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8" i="1" l="1"/>
  <c r="F17" i="1"/>
  <c r="F15" i="1"/>
  <c r="F41" i="1"/>
  <c r="F35" i="1"/>
  <c r="F31" i="1"/>
  <c r="E16" i="1"/>
  <c r="O41" i="1"/>
  <c r="O35" i="1"/>
  <c r="O31" i="1"/>
  <c r="O25" i="1"/>
  <c r="O24" i="1"/>
  <c r="N41" i="1"/>
  <c r="N35" i="1"/>
  <c r="N31" i="1"/>
  <c r="N25" i="1"/>
  <c r="N24" i="1"/>
  <c r="M41" i="1"/>
  <c r="M31" i="1"/>
  <c r="M25" i="1"/>
  <c r="M20" i="1"/>
  <c r="M14" i="1"/>
  <c r="M35" i="1"/>
  <c r="M24" i="1"/>
  <c r="L41" i="1"/>
  <c r="L31" i="1"/>
  <c r="L25" i="1"/>
  <c r="L35" i="1"/>
  <c r="K41" i="1"/>
  <c r="K31" i="1"/>
  <c r="K25" i="1"/>
  <c r="K35" i="1"/>
  <c r="J41" i="1"/>
  <c r="J31" i="1"/>
  <c r="J35" i="1"/>
  <c r="I41" i="1"/>
  <c r="I31" i="1"/>
  <c r="I25" i="1"/>
  <c r="I35" i="1"/>
  <c r="H41" i="1"/>
  <c r="H31" i="1"/>
  <c r="H25" i="1"/>
  <c r="H35" i="1"/>
  <c r="G41" i="1"/>
  <c r="G31" i="1"/>
  <c r="G25" i="1"/>
  <c r="G35" i="1"/>
  <c r="Q22" i="1"/>
  <c r="Q21" i="1"/>
  <c r="Q18" i="1"/>
  <c r="Q17" i="1"/>
  <c r="F25" i="1"/>
  <c r="Q16" i="1"/>
  <c r="P35" i="1"/>
  <c r="J25" i="1"/>
  <c r="G24" i="1"/>
  <c r="Q44" i="1"/>
  <c r="Q43" i="1"/>
  <c r="Q42" i="1"/>
  <c r="Q41" i="1"/>
  <c r="Q40" i="1"/>
  <c r="Q36" i="1"/>
  <c r="Q34" i="1"/>
  <c r="Q33" i="1"/>
  <c r="Q32" i="1"/>
  <c r="Q30" i="1"/>
  <c r="Q29" i="1"/>
  <c r="Q28" i="1"/>
  <c r="Q27" i="1"/>
  <c r="Q26" i="1"/>
  <c r="Q19" i="1"/>
  <c r="P41" i="1"/>
  <c r="P31" i="1"/>
  <c r="P25" i="1"/>
  <c r="G20" i="1"/>
  <c r="G14" i="1"/>
  <c r="P20" i="1"/>
  <c r="P14" i="1"/>
  <c r="O20" i="1"/>
  <c r="O14" i="1"/>
  <c r="N20" i="1"/>
  <c r="N14" i="1"/>
  <c r="L20" i="1"/>
  <c r="L14" i="1"/>
  <c r="K20" i="1"/>
  <c r="K14" i="1"/>
  <c r="E41" i="1"/>
  <c r="C41" i="1"/>
  <c r="C35" i="1"/>
  <c r="E31" i="1"/>
  <c r="C31" i="1"/>
  <c r="E25" i="1"/>
  <c r="C25" i="1"/>
  <c r="J20" i="1"/>
  <c r="J14" i="1"/>
  <c r="I20" i="1"/>
  <c r="I14" i="1"/>
  <c r="H20" i="1"/>
  <c r="H14" i="1"/>
  <c r="F20" i="1"/>
  <c r="E20" i="1"/>
  <c r="C20" i="1"/>
  <c r="C14" i="1"/>
  <c r="Q15" i="1"/>
  <c r="Q20" i="1"/>
  <c r="Q14" i="1"/>
  <c r="E35" i="1"/>
  <c r="E24" i="1"/>
  <c r="Q39" i="1"/>
  <c r="K24" i="1"/>
  <c r="C24" i="1"/>
  <c r="J24" i="1"/>
  <c r="Q38" i="1"/>
  <c r="F24" i="1"/>
  <c r="F14" i="1"/>
  <c r="P24" i="1"/>
  <c r="Q37" i="1"/>
  <c r="E14" i="1"/>
  <c r="I24" i="1"/>
  <c r="Q31" i="1"/>
  <c r="H24" i="1"/>
  <c r="L24" i="1"/>
  <c r="Q25" i="1"/>
  <c r="Q35" i="1"/>
  <c r="Q24" i="1"/>
  <c r="J187" i="1"/>
</calcChain>
</file>

<file path=xl/sharedStrings.xml><?xml version="1.0" encoding="utf-8"?>
<sst xmlns="http://schemas.openxmlformats.org/spreadsheetml/2006/main" count="55" uniqueCount="52">
  <si>
    <t>Concepto</t>
  </si>
  <si>
    <t>Enero</t>
  </si>
  <si>
    <t>Febrero</t>
  </si>
  <si>
    <t>Marzo</t>
  </si>
  <si>
    <t>Abril</t>
  </si>
  <si>
    <t>Mayo</t>
  </si>
  <si>
    <t>Junio</t>
  </si>
  <si>
    <t>Acumulado</t>
  </si>
  <si>
    <t>Fondo General de Participaciones.</t>
  </si>
  <si>
    <t>Fondo de Fiscalización y Recaudación.</t>
  </si>
  <si>
    <t>Fondo de Fomento Municipal.</t>
  </si>
  <si>
    <t>Participaciones en Impuestos Especiales sobre Producción y Servicios.</t>
  </si>
  <si>
    <t>Fondo de Compensación.</t>
  </si>
  <si>
    <t>Impuesto Sobre la Renta:</t>
  </si>
  <si>
    <t>Estatal.</t>
  </si>
  <si>
    <t>Municipal.</t>
  </si>
  <si>
    <t>Servicios Personales.</t>
  </si>
  <si>
    <t>Otros de Gasto Corriente.</t>
  </si>
  <si>
    <t>Gasto de Operación.</t>
  </si>
  <si>
    <t>Fondo de Aportaciones para los Servicios de Salud (FASSA).</t>
  </si>
  <si>
    <t>Fondo de Aportaciones para la Infraestructura Social (FAIS):</t>
  </si>
  <si>
    <t>Fondo de Aportaciones para el Fortalecimiento de los Municipios y de las Demarcaciones Territoriales del Distrito Federal (FORTAMUN).</t>
  </si>
  <si>
    <t>Fondo de Aportaciones Múltiples (FAM):</t>
  </si>
  <si>
    <t>Asistencia Social.</t>
  </si>
  <si>
    <t>Infraestructura Educativa Básica.</t>
  </si>
  <si>
    <t>Infraestructura Educativa Superior.</t>
  </si>
  <si>
    <t>Infraestructura Educativa Media Superior.</t>
  </si>
  <si>
    <t>Fondo de Aportaciones para la Seguridad Pública de los Estados y del Distrito Federal (FASP).</t>
  </si>
  <si>
    <t>Fondo de Aportaciones para la Educación Tecnológica y de Adultos (FAETA):</t>
  </si>
  <si>
    <t>Educación Tecnológica.</t>
  </si>
  <si>
    <t>Educación de Adultos.</t>
  </si>
  <si>
    <t>Fondo de Aportaciones para el Fortalecimiento de las Entidades Federativas (FAFEF).</t>
  </si>
  <si>
    <t>Notas:</t>
  </si>
  <si>
    <t>GOBIERNO DEL ESTADO DE MÉXICO</t>
  </si>
  <si>
    <t>SECRETARÍA DE FINANZAS</t>
  </si>
  <si>
    <t>SUBSECRETARÍA DE INGRESOS</t>
  </si>
  <si>
    <t>DIRECCIÓN GENERAL DE POLÍTICA FISCAL</t>
  </si>
  <si>
    <t>(Pesos)</t>
  </si>
  <si>
    <t>Los derivados de las Participaciones en los Ingresos Federales:</t>
  </si>
  <si>
    <t>Aportaciones Federales:</t>
  </si>
  <si>
    <t>Julio</t>
  </si>
  <si>
    <t>Agosto</t>
  </si>
  <si>
    <t>Septiembre</t>
  </si>
  <si>
    <t>Fondo de Aportaciones para la Nómina Educativa y Gasto Operativo (FONE):</t>
  </si>
  <si>
    <t>Información preliminar.</t>
  </si>
  <si>
    <t>Octubre</t>
  </si>
  <si>
    <t>Noviembre</t>
  </si>
  <si>
    <t>Diciembre</t>
  </si>
  <si>
    <t>INGRESOS FEDERALES 2022</t>
  </si>
  <si>
    <t>LIEM 2022</t>
  </si>
  <si>
    <t>**En apego al artículo Cuarto Transitorio del Presupuesto de Egresos de la Federación 2022, los recursos del Fondo de Aportaciones para la Educación Tecnológica y de Adultos correspondientes a las entidades federativas que no hayan suscrito los convenios a los que hace referencia el artículo 42 de la Ley de Coordinación Fiscal deberán ser transferidos del Ramo General 33 Aportaciones Federales para Entidades Federativas y Municipios al Ramo 11 Educación, a fin de que a través de éste se transfieran para esos mismos fines a dichas entidades federativas. Por lo anterior, no se reportan recursos para dicho concepto.</t>
  </si>
  <si>
    <t xml:space="preserve">*Derivado de la reforma al artículo 26-A de la Ley de Coordinación Fiscal, la SEP solicita directamente a la Tesorería de la Federación realizar el pago de los recursos del FONE por servicios personales a los maestros por cuenta y orden de las entidades federativas. Por lo anterior, la cifra proporcionada del FONE por servicios personales de 2022 corresponde con la calendarizada por la SHCP, ya que hasta el momento la Federación no ha informado a la Secretaría de Finanzas el monto definitivo radicado en dicho mes.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</si>
</sst>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4" x14ac:knownFonts="1">
    <font>
      <sz val="11"/>
      <color theme="1"/>
      <name val="Calibri"/>
      <family val="2"/>
      <scheme val="minor"/>
    </font>
    <font>
      <u/>
      <sz val="10"/>
      <color indexed="12"/>
      <name val="Arial"/>
      <family val="2"/>
    </font>
    <font>
      <sz val="11"/>
      <color indexed="8"/>
      <name val="Calibri"/>
      <family val="2"/>
    </font>
    <font>
      <sz val="8"/>
      <name val="Frutiger LT Std 55 Roman"/>
      <family val="2"/>
    </font>
    <font>
      <b/>
      <sz val="8"/>
      <color indexed="9"/>
      <name val="HelveticaNeueLT Std"/>
      <family val="2"/>
    </font>
    <font>
      <b/>
      <sz val="8"/>
      <name val="HelveticaNeueLT Std"/>
      <family val="2"/>
    </font>
    <font>
      <sz val="8"/>
      <name val="HelveticaNeueLT Std"/>
      <family val="2"/>
    </font>
    <font>
      <sz val="7"/>
      <name val="HelveticaNeueLT Std"/>
      <family val="2"/>
    </font>
    <font>
      <sz val="11"/>
      <color theme="1"/>
      <name val="Calibri"/>
      <family val="2"/>
      <scheme val="minor"/>
    </font>
    <font>
      <sz val="11"/>
      <color theme="1"/>
      <name val="Frutiger LT Std 55 Roman"/>
      <family val="2"/>
    </font>
    <font>
      <sz val="11"/>
      <color theme="1"/>
      <name val="HelveticaNeueLT Std"/>
      <family val="2"/>
    </font>
    <font>
      <b/>
      <sz val="11"/>
      <color theme="1"/>
      <name val="HelveticaNeueLT Std"/>
      <family val="2"/>
    </font>
    <font>
      <b/>
      <sz val="8"/>
      <color rgb="FFFF0000"/>
      <name val="HelveticaNeueLT Std"/>
      <family val="2"/>
    </font>
    <font>
      <b/>
      <sz val="11"/>
      <color rgb="FF000000"/>
      <name val="HelveticaNeueLT Std"/>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00000"/>
        <bgColor indexed="64"/>
      </patternFill>
    </fill>
  </fills>
  <borders count="4">
    <border>
      <left/>
      <right/>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medium">
        <color rgb="FFC00000"/>
      </left>
      <right style="medium">
        <color rgb="FFC00000"/>
      </right>
      <top style="medium">
        <color rgb="FFC00000"/>
      </top>
      <bottom/>
      <diagonal/>
    </border>
  </borders>
  <cellStyleXfs count="4">
    <xf numFmtId="0" fontId="0" fillId="0" borderId="0"/>
    <xf numFmtId="0" fontId="1" fillId="0" borderId="0" applyNumberFormat="0" applyFill="0" applyBorder="0" applyAlignment="0" applyProtection="0">
      <alignment vertical="top"/>
      <protection locked="0"/>
    </xf>
    <xf numFmtId="43" fontId="8" fillId="0" borderId="0" applyFont="0" applyFill="0" applyBorder="0" applyAlignment="0" applyProtection="0"/>
    <xf numFmtId="0" fontId="2" fillId="0" borderId="0"/>
  </cellStyleXfs>
  <cellXfs count="44">
    <xf numFmtId="0" fontId="0" fillId="0" borderId="0" xfId="0"/>
    <xf numFmtId="0" fontId="9" fillId="0" borderId="0" xfId="0" applyFont="1"/>
    <xf numFmtId="0" fontId="3" fillId="2" borderId="0" xfId="0" applyFont="1" applyFill="1" applyAlignment="1">
      <alignment vertical="center" wrapText="1"/>
    </xf>
    <xf numFmtId="0" fontId="3" fillId="2" borderId="0" xfId="0" applyFont="1" applyFill="1" applyAlignment="1">
      <alignment vertical="center"/>
    </xf>
    <xf numFmtId="0" fontId="9" fillId="0" borderId="0" xfId="0" applyFont="1" applyFill="1" applyAlignment="1"/>
    <xf numFmtId="164" fontId="9" fillId="0" borderId="0" xfId="0" applyNumberFormat="1" applyFont="1" applyFill="1" applyAlignment="1"/>
    <xf numFmtId="0" fontId="9" fillId="0" borderId="0" xfId="0" applyFont="1" applyAlignment="1"/>
    <xf numFmtId="0" fontId="10" fillId="0" borderId="0" xfId="0" applyFont="1"/>
    <xf numFmtId="0" fontId="11" fillId="0" borderId="0" xfId="0" applyFont="1"/>
    <xf numFmtId="0" fontId="4" fillId="0" borderId="0" xfId="0" applyFont="1" applyFill="1" applyBorder="1" applyAlignment="1">
      <alignment horizontal="center" vertical="center" wrapText="1"/>
    </xf>
    <xf numFmtId="0" fontId="4" fillId="2" borderId="0" xfId="0" applyFont="1" applyFill="1" applyBorder="1" applyAlignment="1">
      <alignment horizontal="centerContinuous" vertical="center" wrapText="1"/>
    </xf>
    <xf numFmtId="0" fontId="4" fillId="2" borderId="0" xfId="0" applyFont="1" applyFill="1" applyBorder="1" applyAlignment="1">
      <alignment horizontal="center" vertical="center" wrapText="1"/>
    </xf>
    <xf numFmtId="164" fontId="4" fillId="2" borderId="0" xfId="2" applyNumberFormat="1" applyFont="1" applyFill="1" applyBorder="1" applyAlignment="1">
      <alignment horizontal="center" vertical="center" wrapText="1"/>
    </xf>
    <xf numFmtId="0" fontId="6" fillId="0" borderId="1" xfId="3" applyFont="1" applyFill="1" applyBorder="1" applyAlignment="1">
      <alignment horizontal="left" indent="2"/>
    </xf>
    <xf numFmtId="0" fontId="6" fillId="0" borderId="1" xfId="3" applyFont="1" applyFill="1" applyBorder="1" applyAlignment="1">
      <alignment horizontal="left" wrapText="1" indent="2"/>
    </xf>
    <xf numFmtId="0" fontId="6" fillId="0" borderId="1" xfId="3" applyFont="1" applyFill="1" applyBorder="1" applyAlignment="1">
      <alignment horizontal="left" indent="3"/>
    </xf>
    <xf numFmtId="0" fontId="5" fillId="0" borderId="1" xfId="1" applyFont="1" applyFill="1" applyBorder="1" applyAlignment="1" applyProtection="1">
      <alignment horizontal="left"/>
    </xf>
    <xf numFmtId="0" fontId="6" fillId="0" borderId="1" xfId="3" applyFont="1" applyFill="1" applyBorder="1" applyAlignment="1">
      <alignment horizontal="left" indent="4"/>
    </xf>
    <xf numFmtId="0" fontId="6" fillId="0" borderId="1" xfId="1" applyFont="1" applyFill="1" applyBorder="1" applyAlignment="1" applyProtection="1">
      <alignment horizontal="left" indent="4"/>
    </xf>
    <xf numFmtId="0" fontId="6" fillId="0" borderId="2" xfId="3" applyFont="1" applyFill="1" applyBorder="1" applyAlignment="1">
      <alignment horizontal="left" wrapText="1" indent="2"/>
    </xf>
    <xf numFmtId="0" fontId="5" fillId="0" borderId="3" xfId="1" applyFont="1" applyFill="1" applyBorder="1" applyAlignment="1" applyProtection="1">
      <alignment horizontal="left" vertical="top" wrapText="1"/>
    </xf>
    <xf numFmtId="164" fontId="5" fillId="0" borderId="3" xfId="2" applyNumberFormat="1" applyFont="1" applyFill="1" applyBorder="1" applyAlignment="1">
      <alignment horizontal="right" vertical="top"/>
    </xf>
    <xf numFmtId="164" fontId="5" fillId="0" borderId="0" xfId="2" applyNumberFormat="1" applyFont="1" applyFill="1" applyBorder="1" applyAlignment="1">
      <alignment horizontal="right" vertical="top"/>
    </xf>
    <xf numFmtId="164" fontId="5" fillId="0" borderId="3" xfId="2" applyNumberFormat="1" applyFont="1" applyFill="1" applyBorder="1" applyAlignment="1">
      <alignment horizontal="right" vertical="top" wrapText="1"/>
    </xf>
    <xf numFmtId="164" fontId="6" fillId="0" borderId="1" xfId="2" applyNumberFormat="1" applyFont="1" applyFill="1" applyBorder="1" applyAlignment="1">
      <alignment horizontal="right" vertical="top"/>
    </xf>
    <xf numFmtId="164" fontId="6" fillId="0" borderId="0" xfId="2" applyNumberFormat="1" applyFont="1" applyFill="1" applyBorder="1" applyAlignment="1">
      <alignment horizontal="right" vertical="top"/>
    </xf>
    <xf numFmtId="164" fontId="6" fillId="0" borderId="1" xfId="2" applyNumberFormat="1" applyFont="1" applyFill="1" applyBorder="1" applyAlignment="1">
      <alignment horizontal="right" vertical="top" wrapText="1"/>
    </xf>
    <xf numFmtId="164" fontId="5" fillId="0" borderId="1" xfId="2" applyNumberFormat="1" applyFont="1" applyFill="1" applyBorder="1" applyAlignment="1">
      <alignment horizontal="right" vertical="top"/>
    </xf>
    <xf numFmtId="164" fontId="5" fillId="0" borderId="1" xfId="2" applyNumberFormat="1" applyFont="1" applyFill="1" applyBorder="1" applyAlignment="1">
      <alignment horizontal="right" vertical="top" wrapText="1"/>
    </xf>
    <xf numFmtId="164" fontId="6" fillId="3" borderId="1" xfId="2" applyNumberFormat="1" applyFont="1" applyFill="1" applyBorder="1" applyAlignment="1">
      <alignment horizontal="right" vertical="top"/>
    </xf>
    <xf numFmtId="164" fontId="6" fillId="0" borderId="2" xfId="2" applyNumberFormat="1" applyFont="1" applyFill="1" applyBorder="1" applyAlignment="1">
      <alignment horizontal="right" vertical="top"/>
    </xf>
    <xf numFmtId="164" fontId="6" fillId="0" borderId="2" xfId="2" applyNumberFormat="1" applyFont="1" applyFill="1" applyBorder="1" applyAlignment="1">
      <alignment horizontal="right" vertical="top" wrapText="1"/>
    </xf>
    <xf numFmtId="164" fontId="12" fillId="2" borderId="0" xfId="2" applyNumberFormat="1" applyFont="1" applyFill="1" applyBorder="1" applyAlignment="1">
      <alignment horizontal="center" vertical="center" wrapText="1"/>
    </xf>
    <xf numFmtId="164" fontId="6" fillId="3" borderId="1" xfId="2" applyNumberFormat="1" applyFont="1" applyFill="1" applyBorder="1" applyAlignment="1">
      <alignment horizontal="right" vertical="top" wrapText="1"/>
    </xf>
    <xf numFmtId="164" fontId="3" fillId="2" borderId="0" xfId="0" applyNumberFormat="1" applyFont="1" applyFill="1" applyAlignment="1">
      <alignment vertical="center"/>
    </xf>
    <xf numFmtId="164" fontId="10" fillId="0" borderId="0" xfId="0" applyNumberFormat="1" applyFont="1"/>
    <xf numFmtId="4" fontId="13" fillId="0" borderId="0" xfId="0" applyNumberFormat="1" applyFont="1"/>
    <xf numFmtId="0" fontId="7" fillId="3" borderId="0" xfId="0" applyFont="1" applyFill="1" applyAlignment="1">
      <alignment horizontal="left" vertical="center"/>
    </xf>
    <xf numFmtId="0" fontId="7" fillId="3" borderId="0" xfId="0" applyFont="1" applyFill="1" applyAlignment="1">
      <alignment horizontal="justify" vertical="top" wrapText="1"/>
    </xf>
    <xf numFmtId="164" fontId="4" fillId="4" borderId="0" xfId="2"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Fill="1" applyAlignment="1">
      <alignment horizontal="left" vertical="center"/>
    </xf>
    <xf numFmtId="0" fontId="7" fillId="3" borderId="0" xfId="0" applyFont="1" applyFill="1" applyAlignment="1">
      <alignment horizontal="justify" vertical="center" wrapText="1"/>
    </xf>
    <xf numFmtId="0" fontId="11" fillId="0" borderId="0" xfId="0" applyFont="1" applyAlignment="1">
      <alignment horizontal="center"/>
    </xf>
  </cellXfs>
  <cellStyles count="4">
    <cellStyle name="Hipervínculo" xfId="1" builtinId="8"/>
    <cellStyle name="Millares" xfId="2" builtinId="3"/>
    <cellStyle name="Normal" xfId="0" builtinId="0"/>
    <cellStyle name="Normal 4" xfId="3"/>
  </cellStyles>
  <dxfs count="19">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95250</xdr:colOff>
      <xdr:row>3</xdr:row>
      <xdr:rowOff>114861</xdr:rowOff>
    </xdr:from>
    <xdr:to>
      <xdr:col>16</xdr:col>
      <xdr:colOff>1107701</xdr:colOff>
      <xdr:row>7</xdr:row>
      <xdr:rowOff>561</xdr:rowOff>
    </xdr:to>
    <xdr:pic>
      <xdr:nvPicPr>
        <xdr:cNvPr id="1953" name="Picture 49">
          <a:extLst>
            <a:ext uri="{FF2B5EF4-FFF2-40B4-BE49-F238E27FC236}">
              <a16:creationId xmlns:a16="http://schemas.microsoft.com/office/drawing/2014/main" xmlns="" id="{D6BA33BD-F84B-40B1-AE6A-6C8DC40D72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686361"/>
          <a:ext cx="1984001"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2076450</xdr:colOff>
      <xdr:row>8</xdr:row>
      <xdr:rowOff>9525</xdr:rowOff>
    </xdr:to>
    <xdr:pic>
      <xdr:nvPicPr>
        <xdr:cNvPr id="1954" name="Imagen 1">
          <a:extLst>
            <a:ext uri="{FF2B5EF4-FFF2-40B4-BE49-F238E27FC236}">
              <a16:creationId xmlns:a16="http://schemas.microsoft.com/office/drawing/2014/main" xmlns="" id="{C8CAF09D-4095-4400-8977-CD2F6A0D8EE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180975"/>
          <a:ext cx="20764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187"/>
  <sheetViews>
    <sheetView showGridLines="0" tabSelected="1" workbookViewId="0">
      <selection activeCell="B49" sqref="B49"/>
    </sheetView>
  </sheetViews>
  <sheetFormatPr baseColWidth="10" defaultRowHeight="14" outlineLevelRow="1" x14ac:dyDescent="0.15"/>
  <cols>
    <col min="1" max="1" width="5.6640625" style="1" customWidth="1"/>
    <col min="2" max="2" width="58.1640625" style="1" customWidth="1"/>
    <col min="3" max="3" width="19.1640625" style="1" customWidth="1"/>
    <col min="4" max="4" width="1.5" style="1" customWidth="1"/>
    <col min="5" max="5" width="15.6640625" style="1" customWidth="1"/>
    <col min="6" max="6" width="14.5" style="1" customWidth="1"/>
    <col min="7" max="13" width="14.5" style="1" hidden="1" customWidth="1"/>
    <col min="14" max="16" width="13.5" style="1" hidden="1" customWidth="1"/>
    <col min="17" max="17" width="16.83203125" style="1" customWidth="1"/>
    <col min="18" max="18" width="12" style="1" bestFit="1" customWidth="1"/>
    <col min="19" max="19" width="16.83203125" style="1" customWidth="1"/>
    <col min="20" max="20" width="12" style="1" bestFit="1" customWidth="1"/>
    <col min="21" max="16384" width="10.83203125" style="1"/>
  </cols>
  <sheetData>
    <row r="2" spans="2:19" x14ac:dyDescent="0.15">
      <c r="B2" s="43" t="s">
        <v>33</v>
      </c>
      <c r="C2" s="43"/>
      <c r="D2" s="43"/>
      <c r="E2" s="43"/>
      <c r="F2" s="43"/>
      <c r="G2" s="43"/>
      <c r="H2" s="43"/>
      <c r="I2" s="43"/>
      <c r="J2" s="43"/>
      <c r="K2" s="43"/>
      <c r="L2" s="43"/>
      <c r="M2" s="43"/>
      <c r="N2" s="43"/>
      <c r="O2" s="43"/>
      <c r="P2" s="43"/>
      <c r="Q2" s="43"/>
    </row>
    <row r="3" spans="2:19" x14ac:dyDescent="0.15">
      <c r="B3" s="43" t="s">
        <v>34</v>
      </c>
      <c r="C3" s="43"/>
      <c r="D3" s="43"/>
      <c r="E3" s="43"/>
      <c r="F3" s="43"/>
      <c r="G3" s="43"/>
      <c r="H3" s="43"/>
      <c r="I3" s="43"/>
      <c r="J3" s="43"/>
      <c r="K3" s="43"/>
      <c r="L3" s="43"/>
      <c r="M3" s="43"/>
      <c r="N3" s="43"/>
      <c r="O3" s="43"/>
      <c r="P3" s="43"/>
      <c r="Q3" s="43"/>
    </row>
    <row r="4" spans="2:19" x14ac:dyDescent="0.15">
      <c r="B4" s="43" t="s">
        <v>35</v>
      </c>
      <c r="C4" s="43"/>
      <c r="D4" s="43"/>
      <c r="E4" s="43"/>
      <c r="F4" s="43"/>
      <c r="G4" s="43"/>
      <c r="H4" s="43"/>
      <c r="I4" s="43"/>
      <c r="J4" s="43"/>
      <c r="K4" s="43"/>
      <c r="L4" s="43"/>
      <c r="M4" s="43"/>
      <c r="N4" s="43"/>
      <c r="O4" s="43"/>
      <c r="P4" s="43"/>
      <c r="Q4" s="43"/>
    </row>
    <row r="5" spans="2:19" x14ac:dyDescent="0.15">
      <c r="B5" s="43" t="s">
        <v>36</v>
      </c>
      <c r="C5" s="43"/>
      <c r="D5" s="43"/>
      <c r="E5" s="43"/>
      <c r="F5" s="43"/>
      <c r="G5" s="43"/>
      <c r="H5" s="43"/>
      <c r="I5" s="43"/>
      <c r="J5" s="43"/>
      <c r="K5" s="43"/>
      <c r="L5" s="43"/>
      <c r="M5" s="43"/>
      <c r="N5" s="43"/>
      <c r="O5" s="43"/>
      <c r="P5" s="43"/>
      <c r="Q5" s="43"/>
    </row>
    <row r="6" spans="2:19" x14ac:dyDescent="0.15">
      <c r="B6" s="43" t="s">
        <v>48</v>
      </c>
      <c r="C6" s="43"/>
      <c r="D6" s="43"/>
      <c r="E6" s="43"/>
      <c r="F6" s="43"/>
      <c r="G6" s="43"/>
      <c r="H6" s="43"/>
      <c r="I6" s="43"/>
      <c r="J6" s="43"/>
      <c r="K6" s="43"/>
      <c r="L6" s="43"/>
      <c r="M6" s="43"/>
      <c r="N6" s="43"/>
      <c r="O6" s="43"/>
      <c r="P6" s="43"/>
      <c r="Q6" s="43"/>
    </row>
    <row r="7" spans="2:19" x14ac:dyDescent="0.15">
      <c r="B7" s="43" t="s">
        <v>37</v>
      </c>
      <c r="C7" s="43"/>
      <c r="D7" s="43"/>
      <c r="E7" s="43"/>
      <c r="F7" s="43"/>
      <c r="G7" s="43"/>
      <c r="H7" s="43"/>
      <c r="I7" s="43"/>
      <c r="J7" s="43"/>
      <c r="K7" s="43"/>
      <c r="L7" s="43"/>
      <c r="M7" s="43"/>
      <c r="N7" s="43"/>
      <c r="O7" s="43"/>
      <c r="P7" s="43"/>
      <c r="Q7" s="43"/>
    </row>
    <row r="8" spans="2:19" x14ac:dyDescent="0.15">
      <c r="B8" s="7"/>
      <c r="C8" s="8"/>
      <c r="D8" s="8"/>
      <c r="E8" s="8"/>
      <c r="F8" s="8"/>
      <c r="G8" s="8"/>
      <c r="H8" s="7"/>
      <c r="I8" s="7"/>
      <c r="J8" s="7"/>
      <c r="K8" s="7"/>
      <c r="L8" s="7"/>
      <c r="M8" s="7"/>
      <c r="N8" s="7"/>
      <c r="O8" s="7"/>
      <c r="P8" s="7"/>
      <c r="Q8" s="7"/>
    </row>
    <row r="9" spans="2:19" x14ac:dyDescent="0.15">
      <c r="B9" s="7"/>
      <c r="C9" s="7"/>
      <c r="D9" s="7"/>
      <c r="E9" s="35"/>
      <c r="F9" s="35"/>
      <c r="G9" s="35"/>
      <c r="H9" s="35"/>
      <c r="I9" s="35"/>
      <c r="J9" s="35"/>
      <c r="K9" s="35"/>
      <c r="L9" s="35"/>
      <c r="M9" s="7"/>
      <c r="N9" s="7"/>
      <c r="O9" s="7"/>
      <c r="P9" s="7"/>
      <c r="Q9" s="7"/>
    </row>
    <row r="10" spans="2:19" s="2" customFormat="1" ht="5.25" customHeight="1" x14ac:dyDescent="0.2">
      <c r="B10" s="40" t="s">
        <v>0</v>
      </c>
      <c r="C10" s="40" t="s">
        <v>49</v>
      </c>
      <c r="D10" s="9"/>
      <c r="E10" s="39" t="s">
        <v>1</v>
      </c>
      <c r="F10" s="39" t="s">
        <v>2</v>
      </c>
      <c r="G10" s="39" t="s">
        <v>3</v>
      </c>
      <c r="H10" s="39" t="s">
        <v>4</v>
      </c>
      <c r="I10" s="39" t="s">
        <v>5</v>
      </c>
      <c r="J10" s="39" t="s">
        <v>6</v>
      </c>
      <c r="K10" s="39" t="s">
        <v>40</v>
      </c>
      <c r="L10" s="39" t="s">
        <v>41</v>
      </c>
      <c r="M10" s="39" t="s">
        <v>42</v>
      </c>
      <c r="N10" s="39" t="s">
        <v>45</v>
      </c>
      <c r="O10" s="39" t="s">
        <v>46</v>
      </c>
      <c r="P10" s="39" t="s">
        <v>47</v>
      </c>
      <c r="Q10" s="39" t="s">
        <v>7</v>
      </c>
    </row>
    <row r="11" spans="2:19" s="2" customFormat="1" ht="5.25" customHeight="1" x14ac:dyDescent="0.2">
      <c r="B11" s="40"/>
      <c r="C11" s="40"/>
      <c r="D11" s="9"/>
      <c r="E11" s="39"/>
      <c r="F11" s="39"/>
      <c r="G11" s="39"/>
      <c r="H11" s="39"/>
      <c r="I11" s="39"/>
      <c r="J11" s="39"/>
      <c r="K11" s="39"/>
      <c r="L11" s="39"/>
      <c r="M11" s="39"/>
      <c r="N11" s="39"/>
      <c r="O11" s="39"/>
      <c r="P11" s="39"/>
      <c r="Q11" s="39"/>
    </row>
    <row r="12" spans="2:19" s="2" customFormat="1" ht="12.75" customHeight="1" x14ac:dyDescent="0.2">
      <c r="B12" s="40"/>
      <c r="C12" s="40"/>
      <c r="D12" s="9"/>
      <c r="E12" s="39"/>
      <c r="F12" s="39"/>
      <c r="G12" s="39"/>
      <c r="H12" s="39"/>
      <c r="I12" s="39"/>
      <c r="J12" s="39"/>
      <c r="K12" s="39"/>
      <c r="L12" s="39"/>
      <c r="M12" s="39"/>
      <c r="N12" s="39"/>
      <c r="O12" s="39"/>
      <c r="P12" s="39"/>
      <c r="Q12" s="39"/>
    </row>
    <row r="13" spans="2:19" s="3" customFormat="1" ht="12" thickBot="1" x14ac:dyDescent="0.25">
      <c r="B13" s="10"/>
      <c r="C13" s="11"/>
      <c r="D13" s="9"/>
      <c r="E13" s="32"/>
      <c r="F13" s="32"/>
      <c r="G13" s="32"/>
      <c r="H13" s="32"/>
      <c r="I13" s="32"/>
      <c r="J13" s="32"/>
      <c r="K13" s="32"/>
      <c r="L13" s="32"/>
      <c r="M13" s="12"/>
      <c r="N13" s="12"/>
      <c r="O13" s="12"/>
      <c r="P13" s="12"/>
      <c r="Q13" s="12"/>
    </row>
    <row r="14" spans="2:19" s="3" customFormat="1" ht="11" x14ac:dyDescent="0.2">
      <c r="B14" s="20" t="s">
        <v>38</v>
      </c>
      <c r="C14" s="21">
        <f>(+C15+C16+C17+C18+C19+C20)</f>
        <v>130170740948</v>
      </c>
      <c r="D14" s="22"/>
      <c r="E14" s="21">
        <f t="shared" ref="E14:N14" si="0">(+E15+E16+E17+E18+E19+E20)</f>
        <v>13028758618</v>
      </c>
      <c r="F14" s="21">
        <f t="shared" si="0"/>
        <v>14682096244</v>
      </c>
      <c r="G14" s="21">
        <f t="shared" si="0"/>
        <v>0</v>
      </c>
      <c r="H14" s="21">
        <f t="shared" si="0"/>
        <v>0</v>
      </c>
      <c r="I14" s="21">
        <f t="shared" si="0"/>
        <v>0</v>
      </c>
      <c r="J14" s="21">
        <f t="shared" si="0"/>
        <v>0</v>
      </c>
      <c r="K14" s="23">
        <f t="shared" si="0"/>
        <v>0</v>
      </c>
      <c r="L14" s="23">
        <f t="shared" si="0"/>
        <v>0</v>
      </c>
      <c r="M14" s="23">
        <f t="shared" ref="M14" si="1">(+M15+M16+M17+M18+M19+M20)</f>
        <v>0</v>
      </c>
      <c r="N14" s="23">
        <f t="shared" si="0"/>
        <v>0</v>
      </c>
      <c r="O14" s="23">
        <f>(+O15+O16+O17+O18+O19+O20)</f>
        <v>0</v>
      </c>
      <c r="P14" s="23">
        <f>(+P15+P16+P17+P18+P19+P20)</f>
        <v>0</v>
      </c>
      <c r="Q14" s="21">
        <f>(+Q15+Q16+Q17+Q18+Q19+Q20)</f>
        <v>27710854862</v>
      </c>
    </row>
    <row r="15" spans="2:19" s="3" customFormat="1" ht="11" outlineLevel="1" x14ac:dyDescent="0.15">
      <c r="B15" s="13" t="s">
        <v>8</v>
      </c>
      <c r="C15" s="24">
        <v>103692185547</v>
      </c>
      <c r="D15" s="25"/>
      <c r="E15" s="24">
        <v>10475133239</v>
      </c>
      <c r="F15" s="24">
        <f>9660964909+2466629534</f>
        <v>12127594443</v>
      </c>
      <c r="G15" s="24"/>
      <c r="H15" s="24"/>
      <c r="I15" s="24"/>
      <c r="J15" s="24"/>
      <c r="K15" s="26"/>
      <c r="L15" s="26"/>
      <c r="M15" s="26"/>
      <c r="N15" s="26"/>
      <c r="O15" s="26"/>
      <c r="P15" s="26"/>
      <c r="Q15" s="24">
        <f>E15+F15+G15+H15+I15+J15+K15+L15+M15+N15+O15+P15</f>
        <v>22602727682</v>
      </c>
      <c r="S15" s="34"/>
    </row>
    <row r="16" spans="2:19" s="3" customFormat="1" ht="11" outlineLevel="1" x14ac:dyDescent="0.15">
      <c r="B16" s="13" t="s">
        <v>9</v>
      </c>
      <c r="C16" s="24">
        <v>5971409135</v>
      </c>
      <c r="D16" s="25"/>
      <c r="E16" s="24">
        <f>261668053+603210204</f>
        <v>864878257</v>
      </c>
      <c r="F16" s="24">
        <v>261668053</v>
      </c>
      <c r="G16" s="24"/>
      <c r="H16" s="24"/>
      <c r="I16" s="29"/>
      <c r="J16" s="24"/>
      <c r="K16" s="26"/>
      <c r="L16" s="26"/>
      <c r="M16" s="26"/>
      <c r="N16" s="26"/>
      <c r="O16" s="26"/>
      <c r="P16" s="26"/>
      <c r="Q16" s="24">
        <f>E16+F16+G16+H16+I16+J16+K16+L16+M16+N16+O16+P16</f>
        <v>1126546310</v>
      </c>
      <c r="S16" s="34"/>
    </row>
    <row r="17" spans="2:20" s="3" customFormat="1" ht="11" outlineLevel="1" x14ac:dyDescent="0.15">
      <c r="B17" s="13" t="s">
        <v>10</v>
      </c>
      <c r="C17" s="24">
        <v>3952399880</v>
      </c>
      <c r="D17" s="25"/>
      <c r="E17" s="24">
        <v>406478216</v>
      </c>
      <c r="F17" s="24">
        <f>375637718+146791535</f>
        <v>522429253</v>
      </c>
      <c r="G17" s="24"/>
      <c r="H17" s="24"/>
      <c r="I17" s="24"/>
      <c r="J17" s="24"/>
      <c r="K17" s="26"/>
      <c r="L17" s="26"/>
      <c r="M17" s="26"/>
      <c r="N17" s="26"/>
      <c r="O17" s="26"/>
      <c r="P17" s="26"/>
      <c r="Q17" s="24">
        <f>E17+F17+G17+H17+I17+J17+K17+L17+M17+N17+O17+P17</f>
        <v>928907469</v>
      </c>
      <c r="S17" s="34"/>
    </row>
    <row r="18" spans="2:20" s="3" customFormat="1" ht="11.25" customHeight="1" outlineLevel="1" x14ac:dyDescent="0.15">
      <c r="B18" s="14" t="s">
        <v>11</v>
      </c>
      <c r="C18" s="24">
        <v>2091975908</v>
      </c>
      <c r="D18" s="25"/>
      <c r="E18" s="24">
        <v>150134292</v>
      </c>
      <c r="F18" s="24">
        <f>382959361-16939720</f>
        <v>366019641</v>
      </c>
      <c r="G18" s="24"/>
      <c r="H18" s="24"/>
      <c r="I18" s="24"/>
      <c r="J18" s="24"/>
      <c r="K18" s="26"/>
      <c r="L18" s="26"/>
      <c r="M18" s="26"/>
      <c r="N18" s="26"/>
      <c r="O18" s="26"/>
      <c r="P18" s="26"/>
      <c r="Q18" s="24">
        <f>E18+F18+G18+H18+I18+J18+K18+L18+M18+N18+O18+P18</f>
        <v>516153933</v>
      </c>
      <c r="S18" s="34"/>
    </row>
    <row r="19" spans="2:20" s="3" customFormat="1" ht="11" outlineLevel="1" x14ac:dyDescent="0.15">
      <c r="B19" s="13" t="s">
        <v>12</v>
      </c>
      <c r="C19" s="24">
        <v>464093786</v>
      </c>
      <c r="D19" s="25"/>
      <c r="E19" s="24">
        <v>27676795</v>
      </c>
      <c r="F19" s="24">
        <v>31295085</v>
      </c>
      <c r="G19" s="24"/>
      <c r="H19" s="24"/>
      <c r="I19" s="24"/>
      <c r="J19" s="24"/>
      <c r="K19" s="26"/>
      <c r="L19" s="26"/>
      <c r="M19" s="26"/>
      <c r="N19" s="26"/>
      <c r="O19" s="26"/>
      <c r="P19" s="26"/>
      <c r="Q19" s="24">
        <f>E19+F19+G19+H19+I19+J19+K19+L19+M19+N19+O19+P19</f>
        <v>58971880</v>
      </c>
      <c r="S19" s="34"/>
    </row>
    <row r="20" spans="2:20" s="3" customFormat="1" outlineLevel="1" x14ac:dyDescent="0.15">
      <c r="B20" s="13" t="s">
        <v>13</v>
      </c>
      <c r="C20" s="24">
        <f>SUM(C21+C22)</f>
        <v>13998676692</v>
      </c>
      <c r="D20" s="25"/>
      <c r="E20" s="24">
        <f t="shared" ref="E20:N20" si="2">SUM(E21:E22)</f>
        <v>1104457819</v>
      </c>
      <c r="F20" s="24">
        <f t="shared" si="2"/>
        <v>1373089769</v>
      </c>
      <c r="G20" s="24">
        <f t="shared" si="2"/>
        <v>0</v>
      </c>
      <c r="H20" s="24">
        <f t="shared" si="2"/>
        <v>0</v>
      </c>
      <c r="I20" s="24">
        <f t="shared" si="2"/>
        <v>0</v>
      </c>
      <c r="J20" s="24">
        <f t="shared" si="2"/>
        <v>0</v>
      </c>
      <c r="K20" s="26">
        <f t="shared" si="2"/>
        <v>0</v>
      </c>
      <c r="L20" s="26">
        <f t="shared" si="2"/>
        <v>0</v>
      </c>
      <c r="M20" s="26">
        <f t="shared" ref="M20" si="3">SUM(M21:M22)</f>
        <v>0</v>
      </c>
      <c r="N20" s="26">
        <f t="shared" si="2"/>
        <v>0</v>
      </c>
      <c r="O20" s="26">
        <f>O21+O22</f>
        <v>0</v>
      </c>
      <c r="P20" s="26">
        <f>P21+P22</f>
        <v>0</v>
      </c>
      <c r="Q20" s="24">
        <f>SUM(Q21:Q22)</f>
        <v>2477547588</v>
      </c>
      <c r="S20" s="36"/>
    </row>
    <row r="21" spans="2:20" s="3" customFormat="1" ht="11" outlineLevel="1" x14ac:dyDescent="0.15">
      <c r="B21" s="15" t="s">
        <v>14</v>
      </c>
      <c r="C21" s="24">
        <v>10595640758</v>
      </c>
      <c r="D21" s="25"/>
      <c r="E21" s="24">
        <v>860584185</v>
      </c>
      <c r="F21" s="24">
        <v>1047056310</v>
      </c>
      <c r="G21" s="24"/>
      <c r="H21" s="24"/>
      <c r="I21" s="24"/>
      <c r="J21" s="24"/>
      <c r="K21" s="26"/>
      <c r="L21" s="26"/>
      <c r="M21" s="26"/>
      <c r="N21" s="26"/>
      <c r="O21" s="26"/>
      <c r="P21" s="26"/>
      <c r="Q21" s="24">
        <f>E21+F21+G21+H21+I21+J21+K21+L21+M21+N21+O21+P21</f>
        <v>1907640495</v>
      </c>
    </row>
    <row r="22" spans="2:20" s="3" customFormat="1" ht="11" outlineLevel="1" x14ac:dyDescent="0.15">
      <c r="B22" s="15" t="s">
        <v>15</v>
      </c>
      <c r="C22" s="24">
        <v>3403035934</v>
      </c>
      <c r="D22" s="25"/>
      <c r="E22" s="24">
        <v>243873634</v>
      </c>
      <c r="F22" s="24">
        <v>326033459</v>
      </c>
      <c r="G22" s="24"/>
      <c r="H22" s="24"/>
      <c r="I22" s="24"/>
      <c r="J22" s="24"/>
      <c r="K22" s="26"/>
      <c r="L22" s="26"/>
      <c r="M22" s="26"/>
      <c r="N22" s="26"/>
      <c r="O22" s="26"/>
      <c r="P22" s="26"/>
      <c r="Q22" s="24">
        <f>E22+F22+G22+H22+I22+J22+K22+L22+M22+N22+O22+P22</f>
        <v>569907093</v>
      </c>
    </row>
    <row r="23" spans="2:20" s="3" customFormat="1" ht="11" outlineLevel="1" x14ac:dyDescent="0.15">
      <c r="B23" s="15"/>
      <c r="C23" s="24"/>
      <c r="D23" s="25"/>
      <c r="E23" s="24"/>
      <c r="F23" s="24"/>
      <c r="G23" s="24"/>
      <c r="H23" s="24"/>
      <c r="I23" s="24"/>
      <c r="J23" s="24"/>
      <c r="K23" s="24"/>
      <c r="L23" s="26"/>
      <c r="M23" s="26"/>
      <c r="N23" s="26"/>
      <c r="O23" s="26"/>
      <c r="P23" s="26"/>
      <c r="Q23" s="24"/>
    </row>
    <row r="24" spans="2:20" s="3" customFormat="1" ht="11" x14ac:dyDescent="0.15">
      <c r="B24" s="16" t="s">
        <v>39</v>
      </c>
      <c r="C24" s="27">
        <f>C25+C30+C31+C34+C35+C40+C41+C44</f>
        <v>86500369897</v>
      </c>
      <c r="D24" s="22"/>
      <c r="E24" s="27">
        <f t="shared" ref="E24:K24" si="4">E25+E30+E31+E34+E35+E40+E41+E44</f>
        <v>7458975996.29</v>
      </c>
      <c r="F24" s="27">
        <f t="shared" si="4"/>
        <v>7822005621</v>
      </c>
      <c r="G24" s="27">
        <f>G25+G30+G31+G34+G35+G40+G41+G44</f>
        <v>0</v>
      </c>
      <c r="H24" s="27">
        <f t="shared" si="4"/>
        <v>0</v>
      </c>
      <c r="I24" s="27">
        <f t="shared" si="4"/>
        <v>0</v>
      </c>
      <c r="J24" s="27">
        <f t="shared" si="4"/>
        <v>0</v>
      </c>
      <c r="K24" s="27">
        <f t="shared" si="4"/>
        <v>0</v>
      </c>
      <c r="L24" s="27">
        <f t="shared" ref="L24:Q24" si="5">L25+L30+L31+L34+L35+L40+L41+L44</f>
        <v>0</v>
      </c>
      <c r="M24" s="27">
        <f t="shared" ref="M24:N24" si="6">M25+M30+M31+M34+M35+M40+M41+M44</f>
        <v>0</v>
      </c>
      <c r="N24" s="27">
        <f t="shared" si="6"/>
        <v>0</v>
      </c>
      <c r="O24" s="27">
        <f>O25+O30+O31+O34+O35+O40+O41+O44</f>
        <v>0</v>
      </c>
      <c r="P24" s="28">
        <f t="shared" si="5"/>
        <v>0</v>
      </c>
      <c r="Q24" s="27">
        <f t="shared" si="5"/>
        <v>15280981617.290001</v>
      </c>
    </row>
    <row r="25" spans="2:20" s="3" customFormat="1" ht="10.5" customHeight="1" outlineLevel="1" x14ac:dyDescent="0.15">
      <c r="B25" s="14" t="s">
        <v>43</v>
      </c>
      <c r="C25" s="24">
        <f>SUM(C26:C29)</f>
        <v>42754991925</v>
      </c>
      <c r="D25" s="25"/>
      <c r="E25" s="24">
        <f t="shared" ref="E25:J25" si="7">SUM(E26:E29)</f>
        <v>3360039042.29</v>
      </c>
      <c r="F25" s="24">
        <f>SUM(F26:F29)</f>
        <v>4280370529</v>
      </c>
      <c r="G25" s="24">
        <f>SUM(G26:G29)</f>
        <v>0</v>
      </c>
      <c r="H25" s="24">
        <f>SUM(H26:H29)</f>
        <v>0</v>
      </c>
      <c r="I25" s="24">
        <f>SUM(I26:I29)</f>
        <v>0</v>
      </c>
      <c r="J25" s="24">
        <f t="shared" si="7"/>
        <v>0</v>
      </c>
      <c r="K25" s="24">
        <f t="shared" ref="K25:L25" si="8">SUM(K26:K29)</f>
        <v>0</v>
      </c>
      <c r="L25" s="24">
        <f t="shared" si="8"/>
        <v>0</v>
      </c>
      <c r="M25" s="24">
        <f t="shared" ref="M25:N25" si="9">SUM(M26:M29)</f>
        <v>0</v>
      </c>
      <c r="N25" s="24">
        <f t="shared" si="9"/>
        <v>0</v>
      </c>
      <c r="O25" s="24">
        <f t="shared" ref="O25" si="10">SUM(O26:O29)</f>
        <v>0</v>
      </c>
      <c r="P25" s="26">
        <f t="shared" ref="P25:Q25" si="11">SUM(P26:P29)</f>
        <v>0</v>
      </c>
      <c r="Q25" s="24">
        <f t="shared" si="11"/>
        <v>7640409571.29</v>
      </c>
    </row>
    <row r="26" spans="2:20" s="3" customFormat="1" ht="11" outlineLevel="1" x14ac:dyDescent="0.15">
      <c r="B26" s="17" t="s">
        <v>16</v>
      </c>
      <c r="C26" s="24">
        <v>32003009708</v>
      </c>
      <c r="D26" s="25"/>
      <c r="E26" s="29">
        <v>3206445333.29</v>
      </c>
      <c r="F26" s="29">
        <v>2998698475</v>
      </c>
      <c r="G26" s="29"/>
      <c r="H26" s="29"/>
      <c r="I26" s="29"/>
      <c r="J26" s="29"/>
      <c r="K26" s="29"/>
      <c r="L26" s="29"/>
      <c r="M26" s="29"/>
      <c r="N26" s="29"/>
      <c r="O26" s="29"/>
      <c r="P26" s="33"/>
      <c r="Q26" s="29">
        <f>E26+F26+G26+H26+I26+J26+K26+L26+M26+N26+O26+P26</f>
        <v>6205143808.29</v>
      </c>
    </row>
    <row r="27" spans="2:20" s="3" customFormat="1" ht="11" outlineLevel="1" x14ac:dyDescent="0.15">
      <c r="B27" s="17" t="s">
        <v>17</v>
      </c>
      <c r="C27" s="24">
        <v>698453115</v>
      </c>
      <c r="D27" s="25"/>
      <c r="E27" s="24">
        <v>21780560</v>
      </c>
      <c r="F27" s="24">
        <v>38004832</v>
      </c>
      <c r="G27" s="24"/>
      <c r="H27" s="24"/>
      <c r="I27" s="24"/>
      <c r="J27" s="24"/>
      <c r="K27" s="24"/>
      <c r="L27" s="24"/>
      <c r="M27" s="24"/>
      <c r="N27" s="24"/>
      <c r="O27" s="24"/>
      <c r="P27" s="33"/>
      <c r="Q27" s="29">
        <f>E27+F27+G27+H27+I27+J27+K27+L27+M27+N27+O27+P27</f>
        <v>59785392</v>
      </c>
      <c r="S27" s="34"/>
    </row>
    <row r="28" spans="2:20" s="3" customFormat="1" ht="11" outlineLevel="1" x14ac:dyDescent="0.15">
      <c r="B28" s="17" t="s">
        <v>18</v>
      </c>
      <c r="C28" s="24">
        <v>3337998648</v>
      </c>
      <c r="D28" s="25"/>
      <c r="E28" s="24">
        <v>131813149</v>
      </c>
      <c r="F28" s="24">
        <v>123086080</v>
      </c>
      <c r="G28" s="24"/>
      <c r="H28" s="24"/>
      <c r="I28" s="24"/>
      <c r="J28" s="24"/>
      <c r="K28" s="24"/>
      <c r="L28" s="24"/>
      <c r="M28" s="24"/>
      <c r="N28" s="24"/>
      <c r="O28" s="24"/>
      <c r="P28" s="33"/>
      <c r="Q28" s="29">
        <f>E28+F28+G28+H28+I28+J28+K28+L28+M28+N28+O28+P28</f>
        <v>254899229</v>
      </c>
      <c r="S28" s="34"/>
    </row>
    <row r="29" spans="2:20" s="3" customFormat="1" ht="11" outlineLevel="1" x14ac:dyDescent="0.15">
      <c r="B29" s="17" t="s">
        <v>12</v>
      </c>
      <c r="C29" s="24">
        <v>6715530454</v>
      </c>
      <c r="D29" s="25"/>
      <c r="E29" s="24">
        <v>0</v>
      </c>
      <c r="F29" s="24">
        <v>1120581142</v>
      </c>
      <c r="G29" s="24"/>
      <c r="H29" s="24"/>
      <c r="I29" s="24"/>
      <c r="J29" s="24"/>
      <c r="K29" s="24"/>
      <c r="L29" s="24"/>
      <c r="M29" s="24"/>
      <c r="N29" s="24"/>
      <c r="O29" s="24"/>
      <c r="P29" s="33"/>
      <c r="Q29" s="29">
        <f>E29+F29+G29+H29+I29+J29+K29+L29+M29+N29+O29+P29</f>
        <v>1120581142</v>
      </c>
      <c r="S29" s="34"/>
    </row>
    <row r="30" spans="2:20" s="3" customFormat="1" ht="11.25" customHeight="1" outlineLevel="1" x14ac:dyDescent="0.15">
      <c r="B30" s="14" t="s">
        <v>19</v>
      </c>
      <c r="C30" s="24">
        <v>12261860728</v>
      </c>
      <c r="D30" s="25"/>
      <c r="E30" s="24">
        <v>1147696811</v>
      </c>
      <c r="F30" s="24">
        <v>789902315</v>
      </c>
      <c r="G30" s="29"/>
      <c r="H30" s="29"/>
      <c r="I30" s="29"/>
      <c r="J30" s="24"/>
      <c r="K30" s="29"/>
      <c r="L30" s="29"/>
      <c r="M30" s="29"/>
      <c r="N30" s="29"/>
      <c r="O30" s="29"/>
      <c r="P30" s="33"/>
      <c r="Q30" s="29">
        <f>E30+F30+G30+H30+I30+J30+K30+L30+M30+N30+O30+P30</f>
        <v>1937599126</v>
      </c>
      <c r="S30" s="34"/>
    </row>
    <row r="31" spans="2:20" s="3" customFormat="1" ht="11.25" customHeight="1" outlineLevel="1" x14ac:dyDescent="0.15">
      <c r="B31" s="14" t="s">
        <v>20</v>
      </c>
      <c r="C31" s="24">
        <f>SUM(C32:C33)</f>
        <v>6576226677</v>
      </c>
      <c r="D31" s="25"/>
      <c r="E31" s="24">
        <f t="shared" ref="E31:F31" si="12">SUM(E32:E33)</f>
        <v>769150669</v>
      </c>
      <c r="F31" s="24">
        <f t="shared" si="12"/>
        <v>769150669</v>
      </c>
      <c r="G31" s="24">
        <f t="shared" ref="G31:K31" si="13">SUM(G32:G33)</f>
        <v>0</v>
      </c>
      <c r="H31" s="24">
        <f t="shared" si="13"/>
        <v>0</v>
      </c>
      <c r="I31" s="24">
        <f t="shared" si="13"/>
        <v>0</v>
      </c>
      <c r="J31" s="24">
        <f t="shared" si="13"/>
        <v>0</v>
      </c>
      <c r="K31" s="24">
        <f t="shared" si="13"/>
        <v>0</v>
      </c>
      <c r="L31" s="24">
        <f t="shared" ref="L31:M31" si="14">SUM(L32:L33)</f>
        <v>0</v>
      </c>
      <c r="M31" s="24">
        <f t="shared" si="14"/>
        <v>0</v>
      </c>
      <c r="N31" s="24">
        <f t="shared" ref="N31:O31" si="15">SUM(N32:N33)</f>
        <v>0</v>
      </c>
      <c r="O31" s="24">
        <f t="shared" si="15"/>
        <v>0</v>
      </c>
      <c r="P31" s="33">
        <f t="shared" ref="P31:Q31" si="16">SUM(P32:P33)</f>
        <v>0</v>
      </c>
      <c r="Q31" s="29">
        <f t="shared" si="16"/>
        <v>1538301338</v>
      </c>
      <c r="S31" s="34"/>
      <c r="T31" s="34"/>
    </row>
    <row r="32" spans="2:20" s="3" customFormat="1" ht="11" outlineLevel="1" x14ac:dyDescent="0.15">
      <c r="B32" s="18" t="s">
        <v>14</v>
      </c>
      <c r="C32" s="24">
        <v>797134142</v>
      </c>
      <c r="D32" s="25"/>
      <c r="E32" s="24">
        <v>93232227</v>
      </c>
      <c r="F32" s="24">
        <v>93232227</v>
      </c>
      <c r="G32" s="24"/>
      <c r="H32" s="24"/>
      <c r="I32" s="24"/>
      <c r="J32" s="24"/>
      <c r="K32" s="24"/>
      <c r="L32" s="24"/>
      <c r="M32" s="24"/>
      <c r="N32" s="24"/>
      <c r="O32" s="24"/>
      <c r="P32" s="33"/>
      <c r="Q32" s="29">
        <f>E32+F32+G32+H32+I32+J32+K32+L32+M32+N32+O32+P32</f>
        <v>186464454</v>
      </c>
      <c r="S32" s="34"/>
    </row>
    <row r="33" spans="2:19" s="3" customFormat="1" ht="11" outlineLevel="1" x14ac:dyDescent="0.15">
      <c r="B33" s="18" t="s">
        <v>15</v>
      </c>
      <c r="C33" s="24">
        <v>5779092535</v>
      </c>
      <c r="D33" s="25"/>
      <c r="E33" s="24">
        <v>675918442</v>
      </c>
      <c r="F33" s="24">
        <v>675918442</v>
      </c>
      <c r="G33" s="24"/>
      <c r="H33" s="24"/>
      <c r="I33" s="24"/>
      <c r="J33" s="24"/>
      <c r="K33" s="24"/>
      <c r="L33" s="24"/>
      <c r="M33" s="24"/>
      <c r="N33" s="24"/>
      <c r="O33" s="24"/>
      <c r="P33" s="33"/>
      <c r="Q33" s="29">
        <f>E33+F33+G33+H33+I33+J33+K33+L33+M33+N33+O33+P33</f>
        <v>1351836884</v>
      </c>
      <c r="S33" s="34"/>
    </row>
    <row r="34" spans="2:19" s="3" customFormat="1" ht="20.25" customHeight="1" outlineLevel="1" x14ac:dyDescent="0.15">
      <c r="B34" s="14" t="s">
        <v>21</v>
      </c>
      <c r="C34" s="24">
        <v>12689899934</v>
      </c>
      <c r="D34" s="25"/>
      <c r="E34" s="24">
        <v>1117562351</v>
      </c>
      <c r="F34" s="24">
        <v>997074279</v>
      </c>
      <c r="G34" s="24"/>
      <c r="H34" s="24"/>
      <c r="I34" s="24"/>
      <c r="J34" s="24"/>
      <c r="K34" s="24"/>
      <c r="L34" s="24"/>
      <c r="M34" s="24"/>
      <c r="N34" s="24"/>
      <c r="O34" s="24"/>
      <c r="P34" s="33"/>
      <c r="Q34" s="29">
        <f>E34+F34+G34+H34+I34+J34+K34+L34+M34+N34+O34+P34</f>
        <v>2114636630</v>
      </c>
      <c r="S34" s="34"/>
    </row>
    <row r="35" spans="2:19" s="3" customFormat="1" ht="11" outlineLevel="1" x14ac:dyDescent="0.15">
      <c r="B35" s="13" t="s">
        <v>22</v>
      </c>
      <c r="C35" s="24">
        <f>SUM(C36:C39)</f>
        <v>2856200895</v>
      </c>
      <c r="D35" s="25"/>
      <c r="E35" s="24">
        <f t="shared" ref="E35:F35" si="17">SUM(E36:E39)</f>
        <v>245620085</v>
      </c>
      <c r="F35" s="24">
        <f t="shared" si="17"/>
        <v>245620085</v>
      </c>
      <c r="G35" s="24">
        <f t="shared" ref="G35:K35" si="18">SUM(G36:G39)</f>
        <v>0</v>
      </c>
      <c r="H35" s="24">
        <f t="shared" si="18"/>
        <v>0</v>
      </c>
      <c r="I35" s="24">
        <f t="shared" si="18"/>
        <v>0</v>
      </c>
      <c r="J35" s="24">
        <f t="shared" si="18"/>
        <v>0</v>
      </c>
      <c r="K35" s="24">
        <f t="shared" si="18"/>
        <v>0</v>
      </c>
      <c r="L35" s="24">
        <f t="shared" ref="L35:M35" si="19">SUM(L36:L39)</f>
        <v>0</v>
      </c>
      <c r="M35" s="24">
        <f t="shared" si="19"/>
        <v>0</v>
      </c>
      <c r="N35" s="24">
        <f t="shared" ref="N35:O35" si="20">SUM(N36:N39)</f>
        <v>0</v>
      </c>
      <c r="O35" s="24">
        <f t="shared" si="20"/>
        <v>0</v>
      </c>
      <c r="P35" s="33">
        <f t="shared" ref="P35:Q35" si="21">SUM(P36:P39)</f>
        <v>0</v>
      </c>
      <c r="Q35" s="33">
        <f t="shared" si="21"/>
        <v>491240170</v>
      </c>
      <c r="S35" s="34"/>
    </row>
    <row r="36" spans="2:19" s="3" customFormat="1" ht="11" outlineLevel="1" x14ac:dyDescent="0.15">
      <c r="B36" s="18" t="s">
        <v>23</v>
      </c>
      <c r="C36" s="24">
        <v>1576968384</v>
      </c>
      <c r="D36" s="25"/>
      <c r="E36" s="24">
        <v>131459206</v>
      </c>
      <c r="F36" s="24">
        <v>131459206</v>
      </c>
      <c r="G36" s="24"/>
      <c r="H36" s="24"/>
      <c r="I36" s="24"/>
      <c r="J36" s="24"/>
      <c r="K36" s="24"/>
      <c r="L36" s="24"/>
      <c r="M36" s="24"/>
      <c r="N36" s="24"/>
      <c r="O36" s="24"/>
      <c r="P36" s="29"/>
      <c r="Q36" s="29">
        <f>E36+F36+G36+H36+I36+J36+K36+L36+M36+N36+O36+P36</f>
        <v>262918412</v>
      </c>
      <c r="S36" s="34"/>
    </row>
    <row r="37" spans="2:19" s="3" customFormat="1" ht="11" outlineLevel="1" x14ac:dyDescent="0.15">
      <c r="B37" s="18" t="s">
        <v>24</v>
      </c>
      <c r="C37" s="24">
        <v>883120021</v>
      </c>
      <c r="D37" s="25"/>
      <c r="E37" s="24">
        <v>77118633</v>
      </c>
      <c r="F37" s="24">
        <v>77118633</v>
      </c>
      <c r="G37" s="24"/>
      <c r="H37" s="24"/>
      <c r="I37" s="24"/>
      <c r="J37" s="24"/>
      <c r="K37" s="24"/>
      <c r="L37" s="24"/>
      <c r="M37" s="24"/>
      <c r="N37" s="24"/>
      <c r="O37" s="24"/>
      <c r="P37" s="29"/>
      <c r="Q37" s="29">
        <f>E37+F37+G37+H37+I37+J37+K37+L37+M37+N37+O37+P37</f>
        <v>154237266</v>
      </c>
      <c r="S37" s="34"/>
    </row>
    <row r="38" spans="2:19" s="3" customFormat="1" ht="11" outlineLevel="1" x14ac:dyDescent="0.15">
      <c r="B38" s="18" t="s">
        <v>25</v>
      </c>
      <c r="C38" s="24">
        <v>122949318</v>
      </c>
      <c r="D38" s="25"/>
      <c r="E38" s="24">
        <v>26493259</v>
      </c>
      <c r="F38" s="24">
        <v>26493259</v>
      </c>
      <c r="G38" s="24"/>
      <c r="H38" s="24"/>
      <c r="I38" s="24"/>
      <c r="J38" s="24"/>
      <c r="K38" s="24"/>
      <c r="L38" s="24"/>
      <c r="M38" s="24"/>
      <c r="N38" s="24"/>
      <c r="O38" s="24"/>
      <c r="P38" s="24"/>
      <c r="Q38" s="24">
        <f>E38+F38+G38+H38+I38+J38+K38+L38+M38+N38+O38+P38</f>
        <v>52986518</v>
      </c>
      <c r="S38" s="34"/>
    </row>
    <row r="39" spans="2:19" s="3" customFormat="1" ht="11" outlineLevel="1" x14ac:dyDescent="0.15">
      <c r="B39" s="18" t="s">
        <v>26</v>
      </c>
      <c r="C39" s="24">
        <v>273163172</v>
      </c>
      <c r="D39" s="25"/>
      <c r="E39" s="24">
        <v>10548987</v>
      </c>
      <c r="F39" s="24">
        <v>10548987</v>
      </c>
      <c r="G39" s="24"/>
      <c r="H39" s="24"/>
      <c r="I39" s="24"/>
      <c r="J39" s="24"/>
      <c r="K39" s="24"/>
      <c r="L39" s="24"/>
      <c r="M39" s="24"/>
      <c r="N39" s="24"/>
      <c r="O39" s="24"/>
      <c r="P39" s="24"/>
      <c r="Q39" s="24">
        <f>E39+F39+G39+H39+I39+J39+K39+L39+M39+N39+O39+P39</f>
        <v>21097974</v>
      </c>
      <c r="S39" s="34"/>
    </row>
    <row r="40" spans="2:19" s="3" customFormat="1" ht="21" customHeight="1" outlineLevel="1" x14ac:dyDescent="0.15">
      <c r="B40" s="14" t="s">
        <v>27</v>
      </c>
      <c r="C40" s="24">
        <v>549566347</v>
      </c>
      <c r="D40" s="25"/>
      <c r="E40" s="24">
        <v>54956635</v>
      </c>
      <c r="F40" s="24">
        <v>54956635</v>
      </c>
      <c r="G40" s="24"/>
      <c r="H40" s="24"/>
      <c r="I40" s="24"/>
      <c r="J40" s="24"/>
      <c r="K40" s="24"/>
      <c r="L40" s="24"/>
      <c r="M40" s="24"/>
      <c r="N40" s="24"/>
      <c r="O40" s="24"/>
      <c r="P40" s="29"/>
      <c r="Q40" s="24">
        <f>E40+F40+G40+H40+I40+J40+K40+L40+M40+N40+O40+P40</f>
        <v>109913270</v>
      </c>
      <c r="S40" s="34"/>
    </row>
    <row r="41" spans="2:19" s="3" customFormat="1" ht="10.5" customHeight="1" outlineLevel="1" x14ac:dyDescent="0.15">
      <c r="B41" s="14" t="s">
        <v>28</v>
      </c>
      <c r="C41" s="24">
        <f>SUM(C42:C43)</f>
        <v>970234121</v>
      </c>
      <c r="D41" s="25"/>
      <c r="E41" s="24">
        <f t="shared" ref="E41:F41" si="22">SUM(E42:E43)</f>
        <v>91841944</v>
      </c>
      <c r="F41" s="24">
        <f t="shared" si="22"/>
        <v>64744837</v>
      </c>
      <c r="G41" s="24">
        <f t="shared" ref="G41:K41" si="23">SUM(G42:G43)</f>
        <v>0</v>
      </c>
      <c r="H41" s="24">
        <f t="shared" si="23"/>
        <v>0</v>
      </c>
      <c r="I41" s="24">
        <f t="shared" si="23"/>
        <v>0</v>
      </c>
      <c r="J41" s="24">
        <f t="shared" si="23"/>
        <v>0</v>
      </c>
      <c r="K41" s="24">
        <f t="shared" si="23"/>
        <v>0</v>
      </c>
      <c r="L41" s="24">
        <f t="shared" ref="L41:M41" si="24">SUM(L42:L43)</f>
        <v>0</v>
      </c>
      <c r="M41" s="24">
        <f t="shared" si="24"/>
        <v>0</v>
      </c>
      <c r="N41" s="24">
        <f t="shared" ref="N41:O41" si="25">SUM(N42:N43)</f>
        <v>0</v>
      </c>
      <c r="O41" s="24">
        <f t="shared" si="25"/>
        <v>0</v>
      </c>
      <c r="P41" s="26">
        <f t="shared" ref="P41" si="26">SUM(P42:P43)</f>
        <v>0</v>
      </c>
      <c r="Q41" s="24">
        <f>SUM(Q42)</f>
        <v>156586781</v>
      </c>
      <c r="S41" s="34"/>
    </row>
    <row r="42" spans="2:19" s="3" customFormat="1" ht="11" outlineLevel="1" x14ac:dyDescent="0.15">
      <c r="B42" s="18" t="s">
        <v>29</v>
      </c>
      <c r="C42" s="24">
        <v>868768792</v>
      </c>
      <c r="D42" s="25"/>
      <c r="E42" s="24">
        <v>91841944</v>
      </c>
      <c r="F42" s="24">
        <v>64744837</v>
      </c>
      <c r="G42" s="24"/>
      <c r="H42" s="24"/>
      <c r="I42" s="24"/>
      <c r="J42" s="24"/>
      <c r="K42" s="24"/>
      <c r="L42" s="24"/>
      <c r="M42" s="24"/>
      <c r="N42" s="24"/>
      <c r="O42" s="24"/>
      <c r="P42" s="26"/>
      <c r="Q42" s="24">
        <f>E42+F42+G42+H42+I42+J42+K42+L42+M42+N42+O42+P42</f>
        <v>156586781</v>
      </c>
      <c r="S42" s="34"/>
    </row>
    <row r="43" spans="2:19" s="3" customFormat="1" ht="11" outlineLevel="1" x14ac:dyDescent="0.15">
      <c r="B43" s="18" t="s">
        <v>30</v>
      </c>
      <c r="C43" s="24">
        <v>101465329</v>
      </c>
      <c r="D43" s="25"/>
      <c r="E43" s="24"/>
      <c r="F43" s="24"/>
      <c r="G43" s="24"/>
      <c r="H43" s="24"/>
      <c r="I43" s="24"/>
      <c r="J43" s="24"/>
      <c r="K43" s="24"/>
      <c r="L43" s="24"/>
      <c r="M43" s="24"/>
      <c r="N43" s="24"/>
      <c r="O43" s="24"/>
      <c r="P43" s="26"/>
      <c r="Q43" s="24">
        <f>E43+F43+G43+H43+I43+J43+K43+L43+M43+N43+O43+P43</f>
        <v>0</v>
      </c>
      <c r="S43" s="34"/>
    </row>
    <row r="44" spans="2:19" s="3" customFormat="1" ht="22.5" customHeight="1" outlineLevel="1" thickBot="1" x14ac:dyDescent="0.2">
      <c r="B44" s="19" t="s">
        <v>31</v>
      </c>
      <c r="C44" s="30">
        <v>7841389270</v>
      </c>
      <c r="D44" s="25"/>
      <c r="E44" s="30">
        <v>672108459</v>
      </c>
      <c r="F44" s="30">
        <v>620186272</v>
      </c>
      <c r="G44" s="30"/>
      <c r="H44" s="30"/>
      <c r="I44" s="30"/>
      <c r="J44" s="30"/>
      <c r="K44" s="30"/>
      <c r="L44" s="30"/>
      <c r="M44" s="30"/>
      <c r="N44" s="30"/>
      <c r="O44" s="30"/>
      <c r="P44" s="31"/>
      <c r="Q44" s="30">
        <f>E44+F44+G44+H44+I44+J44+K44+L44+M44+N44+O44+P44</f>
        <v>1292294731</v>
      </c>
      <c r="S44" s="34"/>
    </row>
    <row r="45" spans="2:19" s="3" customFormat="1" ht="13.5" customHeight="1" x14ac:dyDescent="0.2">
      <c r="B45" s="41" t="s">
        <v>32</v>
      </c>
      <c r="C45" s="41"/>
      <c r="D45" s="41"/>
      <c r="E45" s="41"/>
      <c r="F45" s="41"/>
      <c r="G45" s="41"/>
      <c r="H45" s="41"/>
      <c r="I45" s="41"/>
      <c r="J45" s="41"/>
      <c r="K45" s="41"/>
      <c r="L45" s="41"/>
      <c r="M45" s="41"/>
      <c r="N45" s="41"/>
      <c r="O45" s="41"/>
      <c r="P45" s="41"/>
      <c r="Q45" s="41"/>
      <c r="S45" s="34"/>
    </row>
    <row r="46" spans="2:19" s="3" customFormat="1" ht="11.25" customHeight="1" x14ac:dyDescent="0.2">
      <c r="B46" s="37" t="s">
        <v>44</v>
      </c>
      <c r="C46" s="37"/>
      <c r="D46" s="37"/>
      <c r="E46" s="37"/>
      <c r="F46" s="37"/>
      <c r="G46" s="37"/>
      <c r="H46" s="37"/>
      <c r="I46" s="37"/>
      <c r="J46" s="37"/>
      <c r="K46" s="37"/>
      <c r="L46" s="37"/>
      <c r="M46" s="37"/>
      <c r="N46" s="37"/>
      <c r="O46" s="37"/>
      <c r="P46" s="37"/>
      <c r="Q46" s="37"/>
    </row>
    <row r="47" spans="2:19" s="3" customFormat="1" ht="30" customHeight="1" x14ac:dyDescent="0.2">
      <c r="B47" s="42" t="s">
        <v>51</v>
      </c>
      <c r="C47" s="42"/>
      <c r="D47" s="42"/>
      <c r="E47" s="42"/>
      <c r="F47" s="42"/>
      <c r="G47" s="42"/>
      <c r="H47" s="42"/>
      <c r="I47" s="42"/>
      <c r="J47" s="42"/>
      <c r="K47" s="42"/>
      <c r="L47" s="42"/>
      <c r="M47" s="42"/>
      <c r="N47" s="42"/>
      <c r="O47" s="42"/>
      <c r="P47" s="42"/>
      <c r="Q47" s="42"/>
    </row>
    <row r="48" spans="2:19" s="3" customFormat="1" ht="40.5" customHeight="1" x14ac:dyDescent="0.2">
      <c r="B48" s="38" t="s">
        <v>50</v>
      </c>
      <c r="C48" s="38"/>
      <c r="D48" s="38"/>
      <c r="E48" s="38"/>
      <c r="F48" s="38"/>
      <c r="G48" s="38"/>
      <c r="H48" s="38"/>
      <c r="I48" s="38"/>
      <c r="J48" s="38"/>
      <c r="K48" s="38"/>
      <c r="L48" s="38"/>
      <c r="M48" s="38"/>
      <c r="N48" s="38"/>
      <c r="O48" s="38"/>
      <c r="P48" s="38"/>
      <c r="Q48" s="38"/>
    </row>
    <row r="49" spans="2:17" ht="21.75" customHeight="1" x14ac:dyDescent="0.15">
      <c r="B49" s="4"/>
      <c r="C49" s="4"/>
      <c r="D49" s="4"/>
      <c r="E49" s="4"/>
      <c r="F49" s="4"/>
      <c r="G49" s="4"/>
      <c r="H49" s="4"/>
      <c r="I49" s="4"/>
      <c r="J49" s="4"/>
      <c r="K49" s="4"/>
      <c r="L49" s="4"/>
      <c r="M49" s="4"/>
      <c r="N49" s="4"/>
      <c r="O49" s="4"/>
      <c r="P49" s="4"/>
      <c r="Q49" s="4"/>
    </row>
    <row r="50" spans="2:17" x14ac:dyDescent="0.15">
      <c r="B50" s="4"/>
      <c r="C50" s="4"/>
      <c r="D50" s="4"/>
      <c r="E50" s="5"/>
      <c r="F50" s="5"/>
      <c r="G50" s="5"/>
      <c r="H50" s="5"/>
      <c r="I50" s="5"/>
      <c r="J50" s="5"/>
      <c r="K50" s="4"/>
      <c r="L50" s="4"/>
      <c r="M50" s="5"/>
      <c r="N50" s="5"/>
      <c r="O50" s="5"/>
      <c r="P50" s="5"/>
      <c r="Q50" s="4"/>
    </row>
    <row r="51" spans="2:17" x14ac:dyDescent="0.15">
      <c r="B51" s="4"/>
      <c r="C51" s="4"/>
      <c r="D51" s="4"/>
      <c r="E51" s="4"/>
      <c r="F51" s="4"/>
      <c r="G51" s="4"/>
      <c r="H51" s="4"/>
      <c r="I51" s="4"/>
      <c r="J51" s="4"/>
      <c r="K51" s="4"/>
      <c r="L51" s="4"/>
      <c r="M51" s="4"/>
      <c r="N51" s="4"/>
      <c r="O51" s="4"/>
      <c r="P51" s="4"/>
      <c r="Q51" s="4"/>
    </row>
    <row r="52" spans="2:17" x14ac:dyDescent="0.15">
      <c r="B52" s="4"/>
      <c r="C52" s="4"/>
      <c r="D52" s="4"/>
      <c r="E52" s="4"/>
      <c r="F52" s="4"/>
      <c r="G52" s="4"/>
      <c r="H52" s="4"/>
      <c r="I52" s="4"/>
      <c r="J52" s="4"/>
      <c r="K52" s="4"/>
      <c r="L52" s="4"/>
      <c r="M52" s="4"/>
      <c r="N52" s="4"/>
      <c r="O52" s="4"/>
      <c r="P52" s="4"/>
      <c r="Q52" s="4"/>
    </row>
    <row r="53" spans="2:17" x14ac:dyDescent="0.15">
      <c r="B53" s="4"/>
      <c r="C53" s="4"/>
      <c r="D53" s="4"/>
      <c r="E53" s="4"/>
      <c r="F53" s="4"/>
      <c r="G53" s="4"/>
      <c r="H53" s="4"/>
      <c r="I53" s="4"/>
      <c r="J53" s="4"/>
      <c r="K53" s="4"/>
      <c r="L53" s="4"/>
      <c r="M53" s="4"/>
      <c r="N53" s="4"/>
      <c r="O53" s="4"/>
      <c r="P53" s="4"/>
      <c r="Q53" s="4"/>
    </row>
    <row r="54" spans="2:17" x14ac:dyDescent="0.15">
      <c r="B54" s="4"/>
      <c r="C54" s="4"/>
      <c r="D54" s="4"/>
      <c r="E54" s="4"/>
      <c r="F54" s="4"/>
      <c r="G54" s="4"/>
      <c r="H54" s="4"/>
      <c r="I54" s="4"/>
      <c r="J54" s="4"/>
      <c r="K54" s="4"/>
      <c r="L54" s="4"/>
      <c r="M54" s="4"/>
      <c r="N54" s="4"/>
      <c r="O54" s="4"/>
      <c r="P54" s="4"/>
      <c r="Q54" s="4"/>
    </row>
    <row r="55" spans="2:17" x14ac:dyDescent="0.15">
      <c r="B55" s="6"/>
      <c r="C55" s="6"/>
      <c r="D55" s="6"/>
      <c r="E55" s="6"/>
      <c r="F55" s="6"/>
      <c r="G55" s="6"/>
      <c r="H55" s="6"/>
      <c r="I55" s="6"/>
      <c r="J55" s="6"/>
      <c r="K55" s="6"/>
      <c r="L55" s="6"/>
      <c r="M55" s="6"/>
      <c r="N55" s="6"/>
      <c r="O55" s="6"/>
      <c r="P55" s="6"/>
      <c r="Q55" s="6"/>
    </row>
    <row r="187" spans="10:10" x14ac:dyDescent="0.15">
      <c r="J187" s="1">
        <f>SUM('Febrero 2022'!$B$24:$Q$186)</f>
        <v>306935395601.73999</v>
      </c>
    </row>
  </sheetData>
  <mergeCells count="24">
    <mergeCell ref="B7:Q7"/>
    <mergeCell ref="H10:H12"/>
    <mergeCell ref="P10:P12"/>
    <mergeCell ref="E10:E12"/>
    <mergeCell ref="K10:K12"/>
    <mergeCell ref="B2:Q2"/>
    <mergeCell ref="B3:Q3"/>
    <mergeCell ref="B4:Q4"/>
    <mergeCell ref="B5:Q5"/>
    <mergeCell ref="B6:Q6"/>
    <mergeCell ref="B48:Q48"/>
    <mergeCell ref="I10:I12"/>
    <mergeCell ref="J10:J12"/>
    <mergeCell ref="Q10:Q12"/>
    <mergeCell ref="B10:B12"/>
    <mergeCell ref="L10:L12"/>
    <mergeCell ref="B45:Q45"/>
    <mergeCell ref="B47:Q47"/>
    <mergeCell ref="O10:O12"/>
    <mergeCell ref="F10:F12"/>
    <mergeCell ref="C10:C12"/>
    <mergeCell ref="G10:G12"/>
    <mergeCell ref="N10:N12"/>
    <mergeCell ref="M10:M12"/>
  </mergeCells>
  <conditionalFormatting sqref="D11:D12 B13:B46 C10:D10 Q36:Q44 E23:K23 Q14:Q34 R10:IP19 C13:Q13 R20 T20:IP20 C14:J44 R21:IP48">
    <cfRule type="cellIs" dxfId="18" priority="53" stopIfTrue="1" operator="lessThan">
      <formula>0</formula>
    </cfRule>
  </conditionalFormatting>
  <conditionalFormatting sqref="B48">
    <cfRule type="cellIs" dxfId="17" priority="44" stopIfTrue="1" operator="lessThan">
      <formula>0</formula>
    </cfRule>
  </conditionalFormatting>
  <conditionalFormatting sqref="B47">
    <cfRule type="cellIs" dxfId="16" priority="42" stopIfTrue="1" operator="lessThan">
      <formula>0</formula>
    </cfRule>
  </conditionalFormatting>
  <conditionalFormatting sqref="K14:L23 N14:P23">
    <cfRule type="cellIs" dxfId="15" priority="41" stopIfTrue="1" operator="lessThan">
      <formula>0</formula>
    </cfRule>
  </conditionalFormatting>
  <conditionalFormatting sqref="Q35">
    <cfRule type="cellIs" dxfId="14" priority="33" stopIfTrue="1" operator="lessThan">
      <formula>0</formula>
    </cfRule>
  </conditionalFormatting>
  <conditionalFormatting sqref="P24">
    <cfRule type="cellIs" dxfId="13" priority="32" stopIfTrue="1" operator="lessThan">
      <formula>0</formula>
    </cfRule>
  </conditionalFormatting>
  <conditionalFormatting sqref="P25:P35 P41:P44">
    <cfRule type="cellIs" dxfId="12" priority="24" stopIfTrue="1" operator="lessThan">
      <formula>0</formula>
    </cfRule>
  </conditionalFormatting>
  <conditionalFormatting sqref="K24">
    <cfRule type="cellIs" dxfId="11" priority="22" stopIfTrue="1" operator="lessThan">
      <formula>0</formula>
    </cfRule>
  </conditionalFormatting>
  <conditionalFormatting sqref="L24">
    <cfRule type="cellIs" dxfId="10" priority="20" stopIfTrue="1" operator="lessThan">
      <formula>0</formula>
    </cfRule>
  </conditionalFormatting>
  <conditionalFormatting sqref="P36:P40">
    <cfRule type="cellIs" dxfId="9" priority="13" stopIfTrue="1" operator="lessThan">
      <formula>0</formula>
    </cfRule>
  </conditionalFormatting>
  <conditionalFormatting sqref="K25:K44">
    <cfRule type="cellIs" dxfId="8" priority="9" stopIfTrue="1" operator="lessThan">
      <formula>0</formula>
    </cfRule>
  </conditionalFormatting>
  <conditionalFormatting sqref="L25:L44">
    <cfRule type="cellIs" dxfId="7" priority="8" stopIfTrue="1" operator="lessThan">
      <formula>0</formula>
    </cfRule>
  </conditionalFormatting>
  <conditionalFormatting sqref="M14:M23">
    <cfRule type="cellIs" dxfId="6" priority="7" stopIfTrue="1" operator="lessThan">
      <formula>0</formula>
    </cfRule>
  </conditionalFormatting>
  <conditionalFormatting sqref="M24">
    <cfRule type="cellIs" dxfId="5" priority="6" stopIfTrue="1" operator="lessThan">
      <formula>0</formula>
    </cfRule>
  </conditionalFormatting>
  <conditionalFormatting sqref="M25:M44">
    <cfRule type="cellIs" dxfId="4" priority="5" stopIfTrue="1" operator="lessThan">
      <formula>0</formula>
    </cfRule>
  </conditionalFormatting>
  <conditionalFormatting sqref="N24">
    <cfRule type="cellIs" dxfId="3" priority="4" stopIfTrue="1" operator="lessThan">
      <formula>0</formula>
    </cfRule>
  </conditionalFormatting>
  <conditionalFormatting sqref="N25:N44">
    <cfRule type="cellIs" dxfId="2" priority="3" stopIfTrue="1" operator="lessThan">
      <formula>0</formula>
    </cfRule>
  </conditionalFormatting>
  <conditionalFormatting sqref="O24">
    <cfRule type="cellIs" dxfId="1" priority="2" stopIfTrue="1" operator="lessThan">
      <formula>0</formula>
    </cfRule>
  </conditionalFormatting>
  <conditionalFormatting sqref="O25:O44">
    <cfRule type="cellIs" dxfId="0" priority="1" stopIfTrue="1" operator="lessThan">
      <formula>0</formula>
    </cfRule>
  </conditionalFormatting>
  <pageMargins left="0.70866141732283472" right="0.70866141732283472" top="0.74803149606299213" bottom="0.74803149606299213" header="0.31496062992125984" footer="0.31496062992125984"/>
  <pageSetup scale="75" orientation="landscape" r:id="rId1"/>
  <ignoredErrors>
    <ignoredError sqref="C41:E41 C31:E31 C25:E25 C35:E35"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Febrero 2022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BECERRIL</dc:creator>
  <cp:lastModifiedBy>Usuario de Microsoft Office</cp:lastModifiedBy>
  <cp:lastPrinted>2019-03-29T20:22:26Z</cp:lastPrinted>
  <dcterms:created xsi:type="dcterms:W3CDTF">2017-07-04T15:25:44Z</dcterms:created>
  <dcterms:modified xsi:type="dcterms:W3CDTF">2022-03-03T17:53:07Z</dcterms:modified>
</cp:coreProperties>
</file>